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CBB86B8F-BDE6-4CF2-B2FA-17F71D7B0D17}" xr6:coauthVersionLast="47" xr6:coauthVersionMax="47" xr10:uidLastSave="{00000000-0000-0000-0000-000000000000}"/>
  <bookViews>
    <workbookView xWindow="28680" yWindow="-66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2" i="1" l="1"/>
  <c r="M72" i="1"/>
  <c r="J71" i="1"/>
  <c r="M71" i="1"/>
  <c r="J70" i="1" l="1"/>
  <c r="M70" i="1"/>
  <c r="J69" i="1"/>
  <c r="M69" i="1"/>
  <c r="J68" i="1" l="1"/>
  <c r="J67" i="1"/>
  <c r="M67" i="1"/>
  <c r="J66" i="1" l="1"/>
  <c r="J65" i="1"/>
  <c r="M65" i="1"/>
  <c r="J64" i="1"/>
  <c r="M64" i="1"/>
  <c r="J63" i="1" l="1"/>
  <c r="M63" i="1"/>
  <c r="L62" i="1"/>
  <c r="J62" i="1"/>
  <c r="M62" i="1"/>
  <c r="M61" i="1" l="1"/>
  <c r="L61" i="1"/>
  <c r="J61" i="1"/>
  <c r="J60" i="1"/>
  <c r="M60" i="1"/>
  <c r="J59" i="1" l="1"/>
  <c r="M59" i="1"/>
  <c r="J58" i="1"/>
  <c r="M58" i="1"/>
  <c r="J57" i="1"/>
  <c r="M57" i="1"/>
  <c r="M55" i="1" l="1"/>
  <c r="M54" i="1" l="1"/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AH51" i="1" s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AH57" i="1" s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AH63" i="1" s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AH73" i="1" s="1"/>
  <c r="U73" i="1"/>
  <c r="S74" i="1"/>
  <c r="T74" i="1"/>
  <c r="AH74" i="1" s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AH81" i="1" s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AH89" i="1" s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AH97" i="1" s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AH40" i="1" s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34" i="1" l="1"/>
  <c r="AH9" i="1"/>
  <c r="AH67" i="1"/>
  <c r="N66" i="2" s="1"/>
  <c r="AH65" i="1"/>
  <c r="AH62" i="1"/>
  <c r="AH61" i="1"/>
  <c r="N60" i="2" s="1"/>
  <c r="AH55" i="1"/>
  <c r="N54" i="2" s="1"/>
  <c r="AH50" i="1"/>
  <c r="N49" i="2" s="1"/>
  <c r="AH47" i="1"/>
  <c r="AH44" i="1"/>
  <c r="N43" i="2" s="1"/>
  <c r="AH41" i="1"/>
  <c r="N40" i="2" s="1"/>
  <c r="AH36" i="1"/>
  <c r="AH32" i="1"/>
  <c r="AH26" i="1"/>
  <c r="AH22" i="1"/>
  <c r="N21" i="2" s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N113" i="2" s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<sst xmlns="http://schemas.openxmlformats.org/spreadsheetml/2006/main" count="73" uniqueCount="30">
  <si>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</si>
  <si>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</si>
  <si>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</si>
  <si>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</si>
  <si>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</si>
  <si>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</si>
  <si>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</si>
  <si>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</si>
  <si>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</si>
  <si>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</si>
  <si>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</si>
  <si>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</si>
  <si>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</si>
  <si>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</si>
  <si>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</si>
  <si>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</si>
  <si>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</si>
  <si>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</si>
  <si>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</si>
  <si>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</si>
  <si>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</si>
  <si>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</si>
  <si>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</si>
  <si>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</si>
  <si>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</si>
  <si>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</si>
  <si>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</si>
  <si>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</si>
  <si>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</si>
  <si>
    <t>one mm chinook that entered and left was a carcass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</si>
</sst>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1" fontId="6" fillId="2" borderId="0" xfId="0" applyNumberFormat="1" applyFont="1" applyFill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319.78205128205138</c:v>
                </c:pt>
                <c:pt idx="50">
                  <c:v>361.96386946386957</c:v>
                </c:pt>
                <c:pt idx="51">
                  <c:v>406.69114219114232</c:v>
                </c:pt>
                <c:pt idx="52">
                  <c:v>538.69114219114226</c:v>
                </c:pt>
                <c:pt idx="53">
                  <c:v>672.50932400932402</c:v>
                </c:pt>
                <c:pt idx="54">
                  <c:v>744.50932400932402</c:v>
                </c:pt>
                <c:pt idx="55">
                  <c:v>978.44871794871801</c:v>
                </c:pt>
                <c:pt idx="56">
                  <c:v>1324.9422244422244</c:v>
                </c:pt>
                <c:pt idx="57">
                  <c:v>1862.2149517149517</c:v>
                </c:pt>
                <c:pt idx="58">
                  <c:v>2664.1240426240424</c:v>
                </c:pt>
                <c:pt idx="59">
                  <c:v>3028.4876789876789</c:v>
                </c:pt>
                <c:pt idx="60">
                  <c:v>3269.0331335331334</c:v>
                </c:pt>
                <c:pt idx="61">
                  <c:v>3689.9422244422244</c:v>
                </c:pt>
                <c:pt idx="62">
                  <c:v>4178.0937395937399</c:v>
                </c:pt>
                <c:pt idx="63">
                  <c:v>4534.5785880785879</c:v>
                </c:pt>
                <c:pt idx="64">
                  <c:v>4957.4194971694969</c:v>
                </c:pt>
                <c:pt idx="65">
                  <c:v>5409.9649517149519</c:v>
                </c:pt>
                <c:pt idx="66">
                  <c:v>5949.2073759573759</c:v>
                </c:pt>
                <c:pt idx="67">
                  <c:v>6995.9346486846489</c:v>
                </c:pt>
                <c:pt idx="68">
                  <c:v>7679.9346486846489</c:v>
                </c:pt>
                <c:pt idx="69">
                  <c:v>8430.3891941391939</c:v>
                </c:pt>
                <c:pt idx="70">
                  <c:v>8430.3891941391939</c:v>
                </c:pt>
                <c:pt idx="71">
                  <c:v>8430.3891941391939</c:v>
                </c:pt>
                <c:pt idx="72">
                  <c:v>8430.3891941391939</c:v>
                </c:pt>
                <c:pt idx="73">
                  <c:v>8430.3891941391939</c:v>
                </c:pt>
                <c:pt idx="74">
                  <c:v>8430.3891941391939</c:v>
                </c:pt>
                <c:pt idx="75">
                  <c:v>8430.3891941391939</c:v>
                </c:pt>
                <c:pt idx="76">
                  <c:v>8430.3891941391939</c:v>
                </c:pt>
                <c:pt idx="77">
                  <c:v>8430.3891941391939</c:v>
                </c:pt>
                <c:pt idx="78">
                  <c:v>8430.3891941391939</c:v>
                </c:pt>
                <c:pt idx="79">
                  <c:v>8430.3891941391939</c:v>
                </c:pt>
                <c:pt idx="80">
                  <c:v>8430.3891941391939</c:v>
                </c:pt>
                <c:pt idx="81">
                  <c:v>8430.3891941391939</c:v>
                </c:pt>
                <c:pt idx="82">
                  <c:v>8430.3891941391939</c:v>
                </c:pt>
                <c:pt idx="83">
                  <c:v>8430.3891941391939</c:v>
                </c:pt>
                <c:pt idx="84">
                  <c:v>8430.3891941391939</c:v>
                </c:pt>
                <c:pt idx="85">
                  <c:v>8430.3891941391939</c:v>
                </c:pt>
                <c:pt idx="86">
                  <c:v>8430.3891941391939</c:v>
                </c:pt>
                <c:pt idx="87">
                  <c:v>8430.3891941391939</c:v>
                </c:pt>
                <c:pt idx="88">
                  <c:v>8430.3891941391939</c:v>
                </c:pt>
                <c:pt idx="89">
                  <c:v>8430.3891941391939</c:v>
                </c:pt>
                <c:pt idx="90">
                  <c:v>8430.3891941391939</c:v>
                </c:pt>
                <c:pt idx="91">
                  <c:v>8430.3891941391939</c:v>
                </c:pt>
                <c:pt idx="92">
                  <c:v>8430.3891941391939</c:v>
                </c:pt>
                <c:pt idx="93">
                  <c:v>8430.3891941391939</c:v>
                </c:pt>
                <c:pt idx="94">
                  <c:v>8430.3891941391939</c:v>
                </c:pt>
                <c:pt idx="95">
                  <c:v>8430.3891941391939</c:v>
                </c:pt>
                <c:pt idx="96">
                  <c:v>8430.3891941391939</c:v>
                </c:pt>
                <c:pt idx="97">
                  <c:v>8430.3891941391939</c:v>
                </c:pt>
                <c:pt idx="98">
                  <c:v>8430.3891941391939</c:v>
                </c:pt>
                <c:pt idx="99">
                  <c:v>8430.3891941391939</c:v>
                </c:pt>
                <c:pt idx="100">
                  <c:v>8430.3891941391939</c:v>
                </c:pt>
                <c:pt idx="101">
                  <c:v>8430.3891941391939</c:v>
                </c:pt>
                <c:pt idx="102">
                  <c:v>8430.3891941391939</c:v>
                </c:pt>
                <c:pt idx="103">
                  <c:v>8430.3891941391939</c:v>
                </c:pt>
                <c:pt idx="104">
                  <c:v>8430.3891941391939</c:v>
                </c:pt>
                <c:pt idx="105">
                  <c:v>8430.3891941391939</c:v>
                </c:pt>
                <c:pt idx="106">
                  <c:v>8430.3891941391939</c:v>
                </c:pt>
                <c:pt idx="107">
                  <c:v>8430.3891941391939</c:v>
                </c:pt>
                <c:pt idx="108">
                  <c:v>8430.3891941391939</c:v>
                </c:pt>
                <c:pt idx="109">
                  <c:v>8430.3891941391939</c:v>
                </c:pt>
                <c:pt idx="110">
                  <c:v>8430.3891941391939</c:v>
                </c:pt>
                <c:pt idx="111">
                  <c:v>8430.3891941391939</c:v>
                </c:pt>
                <c:pt idx="112">
                  <c:v>8430.3891941391939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21800.007692307696</c:v>
                </c:pt>
                <c:pt idx="50">
                  <c:v>22037.64405594406</c:v>
                </c:pt>
                <c:pt idx="51">
                  <c:v>22152.189510489516</c:v>
                </c:pt>
                <c:pt idx="52">
                  <c:v>22217.037995338</c:v>
                </c:pt>
                <c:pt idx="53">
                  <c:v>22291.037995338</c:v>
                </c:pt>
                <c:pt idx="54">
                  <c:v>22415.401631701636</c:v>
                </c:pt>
                <c:pt idx="55">
                  <c:v>22588.613752913756</c:v>
                </c:pt>
                <c:pt idx="56">
                  <c:v>22706.431934731936</c:v>
                </c:pt>
                <c:pt idx="57">
                  <c:v>22837.341025641028</c:v>
                </c:pt>
                <c:pt idx="58">
                  <c:v>22956.159207459208</c:v>
                </c:pt>
                <c:pt idx="59">
                  <c:v>23058.341025641028</c:v>
                </c:pt>
                <c:pt idx="60">
                  <c:v>23115.204662004664</c:v>
                </c:pt>
                <c:pt idx="61">
                  <c:v>23200.295571095572</c:v>
                </c:pt>
                <c:pt idx="62">
                  <c:v>23285.38648018648</c:v>
                </c:pt>
                <c:pt idx="63">
                  <c:v>23367.931934731936</c:v>
                </c:pt>
                <c:pt idx="64">
                  <c:v>23407.204662004664</c:v>
                </c:pt>
                <c:pt idx="65">
                  <c:v>23453.022843822844</c:v>
                </c:pt>
                <c:pt idx="66">
                  <c:v>23498.841025641024</c:v>
                </c:pt>
                <c:pt idx="67">
                  <c:v>23561.568298368296</c:v>
                </c:pt>
                <c:pt idx="68">
                  <c:v>23620.477389277388</c:v>
                </c:pt>
                <c:pt idx="69">
                  <c:v>23659.750116550116</c:v>
                </c:pt>
                <c:pt idx="70">
                  <c:v>23659.750116550116</c:v>
                </c:pt>
                <c:pt idx="71">
                  <c:v>23659.750116550116</c:v>
                </c:pt>
                <c:pt idx="72">
                  <c:v>23659.750116550116</c:v>
                </c:pt>
                <c:pt idx="73">
                  <c:v>23659.750116550116</c:v>
                </c:pt>
                <c:pt idx="74">
                  <c:v>23659.750116550116</c:v>
                </c:pt>
                <c:pt idx="75">
                  <c:v>23659.750116550116</c:v>
                </c:pt>
                <c:pt idx="76">
                  <c:v>23659.750116550116</c:v>
                </c:pt>
                <c:pt idx="77">
                  <c:v>23659.750116550116</c:v>
                </c:pt>
                <c:pt idx="78">
                  <c:v>23659.750116550116</c:v>
                </c:pt>
                <c:pt idx="79">
                  <c:v>23659.750116550116</c:v>
                </c:pt>
                <c:pt idx="80">
                  <c:v>23659.750116550116</c:v>
                </c:pt>
                <c:pt idx="81">
                  <c:v>23659.750116550116</c:v>
                </c:pt>
                <c:pt idx="82">
                  <c:v>23659.750116550116</c:v>
                </c:pt>
                <c:pt idx="83">
                  <c:v>23659.750116550116</c:v>
                </c:pt>
                <c:pt idx="84">
                  <c:v>23659.750116550116</c:v>
                </c:pt>
                <c:pt idx="85">
                  <c:v>23659.750116550116</c:v>
                </c:pt>
                <c:pt idx="86">
                  <c:v>23659.750116550116</c:v>
                </c:pt>
                <c:pt idx="87">
                  <c:v>23659.750116550116</c:v>
                </c:pt>
                <c:pt idx="88">
                  <c:v>23659.750116550116</c:v>
                </c:pt>
                <c:pt idx="89">
                  <c:v>23659.750116550116</c:v>
                </c:pt>
                <c:pt idx="90">
                  <c:v>23659.750116550116</c:v>
                </c:pt>
                <c:pt idx="91">
                  <c:v>23659.750116550116</c:v>
                </c:pt>
                <c:pt idx="92">
                  <c:v>23659.750116550116</c:v>
                </c:pt>
                <c:pt idx="93">
                  <c:v>23659.750116550116</c:v>
                </c:pt>
                <c:pt idx="94">
                  <c:v>23659.750116550116</c:v>
                </c:pt>
                <c:pt idx="95">
                  <c:v>23659.750116550116</c:v>
                </c:pt>
                <c:pt idx="96">
                  <c:v>23659.750116550116</c:v>
                </c:pt>
                <c:pt idx="97">
                  <c:v>23659.750116550116</c:v>
                </c:pt>
                <c:pt idx="98">
                  <c:v>23659.750116550116</c:v>
                </c:pt>
                <c:pt idx="99">
                  <c:v>23659.750116550116</c:v>
                </c:pt>
                <c:pt idx="100">
                  <c:v>23659.750116550116</c:v>
                </c:pt>
                <c:pt idx="101">
                  <c:v>23659.750116550116</c:v>
                </c:pt>
                <c:pt idx="102">
                  <c:v>23659.750116550116</c:v>
                </c:pt>
                <c:pt idx="103">
                  <c:v>23659.750116550116</c:v>
                </c:pt>
                <c:pt idx="104">
                  <c:v>23659.750116550116</c:v>
                </c:pt>
                <c:pt idx="105">
                  <c:v>23659.750116550116</c:v>
                </c:pt>
                <c:pt idx="106">
                  <c:v>23659.750116550116</c:v>
                </c:pt>
                <c:pt idx="107">
                  <c:v>23659.750116550116</c:v>
                </c:pt>
                <c:pt idx="108">
                  <c:v>23659.750116550116</c:v>
                </c:pt>
                <c:pt idx="109">
                  <c:v>23659.750116550116</c:v>
                </c:pt>
                <c:pt idx="110">
                  <c:v>23659.750116550116</c:v>
                </c:pt>
                <c:pt idx="111">
                  <c:v>23659.750116550116</c:v>
                </c:pt>
                <c:pt idx="112">
                  <c:v>23659.750116550116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26.134615384615387</c:v>
                </c:pt>
                <c:pt idx="50">
                  <c:v>42.18181818181818</c:v>
                </c:pt>
                <c:pt idx="51">
                  <c:v>44.727272727272727</c:v>
                </c:pt>
                <c:pt idx="52">
                  <c:v>132</c:v>
                </c:pt>
                <c:pt idx="53">
                  <c:v>133.81818181818181</c:v>
                </c:pt>
                <c:pt idx="54">
                  <c:v>72</c:v>
                </c:pt>
                <c:pt idx="55">
                  <c:v>233.93939393939394</c:v>
                </c:pt>
                <c:pt idx="56">
                  <c:v>346.49350649350652</c:v>
                </c:pt>
                <c:pt idx="57">
                  <c:v>537.27272727272725</c:v>
                </c:pt>
                <c:pt idx="58">
                  <c:v>801.90909090909088</c:v>
                </c:pt>
                <c:pt idx="59">
                  <c:v>364.36363636363637</c:v>
                </c:pt>
                <c:pt idx="60">
                  <c:v>240.54545454545456</c:v>
                </c:pt>
                <c:pt idx="61">
                  <c:v>420.90909090909088</c:v>
                </c:pt>
                <c:pt idx="62">
                  <c:v>488.15151515151513</c:v>
                </c:pt>
                <c:pt idx="63">
                  <c:v>356.4848484848485</c:v>
                </c:pt>
                <c:pt idx="64">
                  <c:v>422.84090909090912</c:v>
                </c:pt>
                <c:pt idx="65">
                  <c:v>452.5454545454545</c:v>
                </c:pt>
                <c:pt idx="66">
                  <c:v>539.24242424242425</c:v>
                </c:pt>
                <c:pt idx="67">
                  <c:v>1046.7272727272727</c:v>
                </c:pt>
                <c:pt idx="68">
                  <c:v>684</c:v>
                </c:pt>
                <c:pt idx="69">
                  <c:v>750.4545454545455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50.557692307692307</c:v>
                </c:pt>
                <c:pt idx="50">
                  <c:v>237.63636363636363</c:v>
                </c:pt>
                <c:pt idx="51">
                  <c:v>114.54545454545455</c:v>
                </c:pt>
                <c:pt idx="52">
                  <c:v>64.848484848484844</c:v>
                </c:pt>
                <c:pt idx="53">
                  <c:v>74</c:v>
                </c:pt>
                <c:pt idx="54">
                  <c:v>124.36363636363636</c:v>
                </c:pt>
                <c:pt idx="55">
                  <c:v>173.21212121212119</c:v>
                </c:pt>
                <c:pt idx="56">
                  <c:v>117.81818181818181</c:v>
                </c:pt>
                <c:pt idx="57">
                  <c:v>130.90909090909091</c:v>
                </c:pt>
                <c:pt idx="58">
                  <c:v>118.81818181818181</c:v>
                </c:pt>
                <c:pt idx="59">
                  <c:v>102.18181818181817</c:v>
                </c:pt>
                <c:pt idx="60">
                  <c:v>56.86363636363636</c:v>
                </c:pt>
                <c:pt idx="61">
                  <c:v>85.090909090909093</c:v>
                </c:pt>
                <c:pt idx="62">
                  <c:v>85.090909090909093</c:v>
                </c:pt>
                <c:pt idx="63">
                  <c:v>82.545454545454547</c:v>
                </c:pt>
                <c:pt idx="64">
                  <c:v>39.272727272727273</c:v>
                </c:pt>
                <c:pt idx="65">
                  <c:v>45.818181818181813</c:v>
                </c:pt>
                <c:pt idx="66">
                  <c:v>45.81818181818182</c:v>
                </c:pt>
                <c:pt idx="67">
                  <c:v>62.727272727272727</c:v>
                </c:pt>
                <c:pt idx="68">
                  <c:v>58.909090909090907</c:v>
                </c:pt>
                <c:pt idx="69">
                  <c:v>39.272727272727273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60" activePane="bottomRight" state="frozen"/>
      <selection pane="topRight" activeCell="B1" sqref="B1"/>
      <selection pane="bottomLeft" activeCell="A4" sqref="A4"/>
      <selection pane="bottomRight" activeCell="B62" sqref="B62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2" t="s">
        <v>1</v>
      </c>
      <c r="C2" s="82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9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B53" s="2">
        <v>4</v>
      </c>
      <c r="C53" s="53">
        <v>5</v>
      </c>
      <c r="D53" s="2">
        <v>130</v>
      </c>
      <c r="E53" s="2">
        <v>960</v>
      </c>
      <c r="F53" s="56">
        <v>15</v>
      </c>
      <c r="G53" s="54">
        <v>5</v>
      </c>
      <c r="H53" s="57">
        <v>0</v>
      </c>
      <c r="I53" s="56">
        <v>0</v>
      </c>
      <c r="J53" s="56">
        <v>1</v>
      </c>
      <c r="K53" s="58">
        <v>0</v>
      </c>
      <c r="L53" s="58">
        <v>0</v>
      </c>
      <c r="M53" s="54">
        <v>6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8"/>
        <v>18.75</v>
      </c>
      <c r="T53" s="16">
        <f t="shared" si="9"/>
        <v>6.25</v>
      </c>
      <c r="U53" s="22">
        <f t="shared" si="10"/>
        <v>0</v>
      </c>
      <c r="V53" s="10">
        <f t="shared" si="11"/>
        <v>0</v>
      </c>
      <c r="W53" s="10">
        <f t="shared" si="12"/>
        <v>7.384615384615385</v>
      </c>
      <c r="X53" s="12">
        <f t="shared" si="13"/>
        <v>0</v>
      </c>
      <c r="Y53" s="12">
        <f t="shared" si="14"/>
        <v>0</v>
      </c>
      <c r="Z53" s="16">
        <f t="shared" si="18"/>
        <v>44.307692307692307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26.134615384615387</v>
      </c>
      <c r="AG53" s="28">
        <f t="shared" si="19"/>
        <v>319.78205128205138</v>
      </c>
      <c r="AH53" s="27">
        <f t="shared" si="28"/>
        <v>50.557692307692307</v>
      </c>
      <c r="AI53" s="28">
        <f t="shared" si="21"/>
        <v>21800.007692307696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B54" s="2">
        <v>3</v>
      </c>
      <c r="C54" s="53">
        <v>6</v>
      </c>
      <c r="D54" s="53">
        <v>110</v>
      </c>
      <c r="E54" s="2">
        <v>720</v>
      </c>
      <c r="F54" s="56">
        <v>8</v>
      </c>
      <c r="G54" s="54">
        <v>1</v>
      </c>
      <c r="H54" s="57">
        <v>0</v>
      </c>
      <c r="I54" s="56">
        <v>0</v>
      </c>
      <c r="J54" s="56">
        <v>4</v>
      </c>
      <c r="K54" s="58">
        <v>0</v>
      </c>
      <c r="L54" s="58">
        <v>3</v>
      </c>
      <c r="M54" s="54">
        <f>35</f>
        <v>35</v>
      </c>
      <c r="N54" s="59">
        <v>1</v>
      </c>
      <c r="O54" s="57">
        <v>0</v>
      </c>
      <c r="P54" s="57">
        <v>0</v>
      </c>
      <c r="Q54" s="60">
        <v>0</v>
      </c>
      <c r="R54" s="60">
        <v>0</v>
      </c>
      <c r="S54" s="10">
        <f t="shared" si="8"/>
        <v>16</v>
      </c>
      <c r="T54" s="16">
        <f t="shared" si="9"/>
        <v>2</v>
      </c>
      <c r="U54" s="22">
        <f t="shared" si="10"/>
        <v>0</v>
      </c>
      <c r="V54" s="10">
        <f t="shared" si="11"/>
        <v>0</v>
      </c>
      <c r="W54" s="10">
        <f t="shared" si="12"/>
        <v>26.18181818181818</v>
      </c>
      <c r="X54" s="12">
        <f t="shared" si="13"/>
        <v>0</v>
      </c>
      <c r="Y54" s="12">
        <f t="shared" si="14"/>
        <v>19.636363636363637</v>
      </c>
      <c r="Z54" s="16">
        <f t="shared" si="18"/>
        <v>229.09090909090909</v>
      </c>
      <c r="AA54" s="18">
        <f t="shared" si="22"/>
        <v>6.545454545454545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42.18181818181818</v>
      </c>
      <c r="AG54" s="28">
        <f t="shared" si="19"/>
        <v>361.96386946386957</v>
      </c>
      <c r="AH54" s="27">
        <f t="shared" si="28"/>
        <v>237.63636363636363</v>
      </c>
      <c r="AI54" s="28">
        <f t="shared" si="21"/>
        <v>22037.64405594406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B55" s="2">
        <v>1</v>
      </c>
      <c r="C55" s="53">
        <v>4</v>
      </c>
      <c r="D55" s="2">
        <v>110</v>
      </c>
      <c r="E55" s="2">
        <v>720</v>
      </c>
      <c r="F55" s="56">
        <v>3</v>
      </c>
      <c r="G55" s="54">
        <v>9</v>
      </c>
      <c r="H55" s="57">
        <v>0</v>
      </c>
      <c r="I55" s="56">
        <v>0</v>
      </c>
      <c r="J55" s="56">
        <v>5</v>
      </c>
      <c r="K55" s="58">
        <v>0</v>
      </c>
      <c r="L55" s="58">
        <v>1</v>
      </c>
      <c r="M55" s="54">
        <f>12</f>
        <v>12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8"/>
        <v>12</v>
      </c>
      <c r="T55" s="16">
        <f t="shared" si="9"/>
        <v>36</v>
      </c>
      <c r="U55" s="22">
        <f t="shared" si="10"/>
        <v>0</v>
      </c>
      <c r="V55" s="10">
        <f t="shared" si="11"/>
        <v>0</v>
      </c>
      <c r="W55" s="10">
        <f t="shared" si="12"/>
        <v>32.727272727272727</v>
      </c>
      <c r="X55" s="12">
        <f t="shared" si="13"/>
        <v>0</v>
      </c>
      <c r="Y55" s="12">
        <f t="shared" si="14"/>
        <v>6.545454545454545</v>
      </c>
      <c r="Z55" s="16">
        <f>IFERROR(($M55/$D55)*$E55,)</f>
        <v>78.545454545454547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44.727272727272727</v>
      </c>
      <c r="AG55" s="28">
        <f t="shared" si="19"/>
        <v>406.69114219114232</v>
      </c>
      <c r="AH55" s="27">
        <f t="shared" si="28"/>
        <v>114.54545454545455</v>
      </c>
      <c r="AI55" s="28">
        <f t="shared" si="21"/>
        <v>22152.189510489516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B56" s="2">
        <v>6</v>
      </c>
      <c r="C56" s="53">
        <v>8</v>
      </c>
      <c r="D56" s="2">
        <v>110</v>
      </c>
      <c r="E56" s="2">
        <v>720</v>
      </c>
      <c r="F56" s="56">
        <v>99</v>
      </c>
      <c r="G56" s="54">
        <v>29</v>
      </c>
      <c r="H56" s="57">
        <v>0</v>
      </c>
      <c r="I56" s="56">
        <v>0</v>
      </c>
      <c r="J56" s="56">
        <v>0</v>
      </c>
      <c r="K56" s="58">
        <v>0</v>
      </c>
      <c r="L56" s="58">
        <v>0</v>
      </c>
      <c r="M56" s="54">
        <v>4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8"/>
        <v>132</v>
      </c>
      <c r="T56" s="16">
        <f t="shared" si="9"/>
        <v>38.666666666666664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26.18181818181818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132</v>
      </c>
      <c r="AG56" s="28">
        <f t="shared" si="19"/>
        <v>538.69114219114226</v>
      </c>
      <c r="AH56" s="27">
        <f t="shared" si="28"/>
        <v>64.848484848484844</v>
      </c>
      <c r="AI56" s="28">
        <f t="shared" si="21"/>
        <v>22217.037995338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B57" s="2">
        <v>5</v>
      </c>
      <c r="C57" s="53">
        <v>10</v>
      </c>
      <c r="D57" s="2">
        <v>110</v>
      </c>
      <c r="E57" s="2">
        <v>720</v>
      </c>
      <c r="F57" s="56">
        <v>8</v>
      </c>
      <c r="G57" s="54">
        <v>1</v>
      </c>
      <c r="H57" s="57">
        <v>0</v>
      </c>
      <c r="I57" s="56">
        <v>1</v>
      </c>
      <c r="J57" s="56">
        <f>17</f>
        <v>17</v>
      </c>
      <c r="K57" s="58">
        <v>0</v>
      </c>
      <c r="L57" s="58">
        <v>0</v>
      </c>
      <c r="M57" s="54">
        <f>11-2</f>
        <v>9</v>
      </c>
      <c r="N57" s="59">
        <v>2</v>
      </c>
      <c r="O57" s="57">
        <v>0</v>
      </c>
      <c r="P57" s="57">
        <v>0</v>
      </c>
      <c r="Q57" s="60">
        <v>0</v>
      </c>
      <c r="R57" s="60">
        <v>0</v>
      </c>
      <c r="S57" s="10">
        <f t="shared" si="8"/>
        <v>16</v>
      </c>
      <c r="T57" s="16">
        <f t="shared" si="9"/>
        <v>2</v>
      </c>
      <c r="U57" s="22">
        <f t="shared" si="10"/>
        <v>0</v>
      </c>
      <c r="V57" s="10">
        <f t="shared" si="11"/>
        <v>6.545454545454545</v>
      </c>
      <c r="W57" s="10">
        <f t="shared" si="12"/>
        <v>111.27272727272727</v>
      </c>
      <c r="X57" s="12">
        <f t="shared" si="13"/>
        <v>0</v>
      </c>
      <c r="Y57" s="12">
        <f t="shared" si="14"/>
        <v>0</v>
      </c>
      <c r="Z57" s="16">
        <f t="shared" si="18"/>
        <v>58.909090909090907</v>
      </c>
      <c r="AA57" s="18">
        <f t="shared" si="22"/>
        <v>13.09090909090909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133.81818181818181</v>
      </c>
      <c r="AG57" s="28">
        <f t="shared" si="19"/>
        <v>672.50932400932402</v>
      </c>
      <c r="AH57" s="27">
        <f t="shared" si="28"/>
        <v>74</v>
      </c>
      <c r="AI57" s="28">
        <f t="shared" si="21"/>
        <v>22291.037995338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B58" s="2">
        <v>1</v>
      </c>
      <c r="C58" s="53">
        <v>3</v>
      </c>
      <c r="D58" s="2">
        <v>110</v>
      </c>
      <c r="E58" s="2">
        <v>720</v>
      </c>
      <c r="F58" s="56">
        <v>0</v>
      </c>
      <c r="G58" s="54">
        <v>0</v>
      </c>
      <c r="H58" s="57">
        <v>0</v>
      </c>
      <c r="I58" s="56">
        <v>0</v>
      </c>
      <c r="J58" s="56">
        <f>12-1</f>
        <v>11</v>
      </c>
      <c r="K58" s="58">
        <v>0</v>
      </c>
      <c r="L58" s="58">
        <v>0</v>
      </c>
      <c r="M58" s="54">
        <f>19</f>
        <v>19</v>
      </c>
      <c r="N58" s="59">
        <v>0</v>
      </c>
      <c r="O58" s="57">
        <v>0</v>
      </c>
      <c r="P58" s="57">
        <v>0</v>
      </c>
      <c r="Q58" s="60">
        <v>0</v>
      </c>
      <c r="R58" s="60">
        <v>0</v>
      </c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72</v>
      </c>
      <c r="X58" s="12">
        <f t="shared" si="13"/>
        <v>0</v>
      </c>
      <c r="Y58" s="12">
        <f t="shared" si="14"/>
        <v>0</v>
      </c>
      <c r="Z58" s="16">
        <f t="shared" si="18"/>
        <v>124.36363636363636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72</v>
      </c>
      <c r="AG58" s="28">
        <f t="shared" si="19"/>
        <v>744.50932400932402</v>
      </c>
      <c r="AH58" s="27">
        <f t="shared" si="28"/>
        <v>124.36363636363636</v>
      </c>
      <c r="AI58" s="28">
        <f t="shared" si="21"/>
        <v>22415.401631701636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B59" s="2">
        <v>3</v>
      </c>
      <c r="C59" s="53">
        <v>4</v>
      </c>
      <c r="D59" s="2">
        <v>110</v>
      </c>
      <c r="E59" s="2">
        <v>720</v>
      </c>
      <c r="F59" s="56">
        <v>92</v>
      </c>
      <c r="G59" s="54">
        <v>17</v>
      </c>
      <c r="H59" s="57">
        <v>0</v>
      </c>
      <c r="I59" s="56">
        <v>0</v>
      </c>
      <c r="J59" s="56">
        <f>20-3</f>
        <v>17</v>
      </c>
      <c r="K59" s="58">
        <v>0</v>
      </c>
      <c r="L59" s="58">
        <v>0</v>
      </c>
      <c r="M59" s="54">
        <f>24-1</f>
        <v>23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8"/>
        <v>122.66666666666667</v>
      </c>
      <c r="T59" s="16">
        <f t="shared" si="9"/>
        <v>22.666666666666668</v>
      </c>
      <c r="U59" s="22">
        <f t="shared" si="10"/>
        <v>0</v>
      </c>
      <c r="V59" s="10">
        <f t="shared" si="11"/>
        <v>0</v>
      </c>
      <c r="W59" s="10">
        <f t="shared" si="12"/>
        <v>111.27272727272727</v>
      </c>
      <c r="X59" s="12">
        <f t="shared" si="13"/>
        <v>0</v>
      </c>
      <c r="Y59" s="12">
        <f t="shared" si="14"/>
        <v>0</v>
      </c>
      <c r="Z59" s="16">
        <f t="shared" si="18"/>
        <v>150.54545454545453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233.93939393939394</v>
      </c>
      <c r="AG59" s="28">
        <f t="shared" si="19"/>
        <v>978.44871794871801</v>
      </c>
      <c r="AH59" s="27">
        <f t="shared" si="28"/>
        <v>173.21212121212119</v>
      </c>
      <c r="AI59" s="28">
        <f t="shared" si="21"/>
        <v>22588.613752913756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B60" s="2">
        <v>7</v>
      </c>
      <c r="C60" s="53">
        <v>8</v>
      </c>
      <c r="D60" s="2">
        <v>110</v>
      </c>
      <c r="E60" s="2">
        <v>720</v>
      </c>
      <c r="F60" s="56">
        <v>160</v>
      </c>
      <c r="G60" s="54">
        <v>0</v>
      </c>
      <c r="H60" s="57">
        <v>0</v>
      </c>
      <c r="I60" s="56">
        <v>4</v>
      </c>
      <c r="J60" s="56">
        <f>22-1</f>
        <v>21</v>
      </c>
      <c r="K60" s="58">
        <v>0</v>
      </c>
      <c r="L60" s="58">
        <v>2</v>
      </c>
      <c r="M60" s="54">
        <f>16</f>
        <v>16</v>
      </c>
      <c r="N60" s="59">
        <v>2</v>
      </c>
      <c r="O60" s="57">
        <v>0</v>
      </c>
      <c r="P60" s="57">
        <v>0</v>
      </c>
      <c r="Q60" s="60">
        <v>0</v>
      </c>
      <c r="R60" s="60">
        <v>0</v>
      </c>
      <c r="S60" s="10">
        <f t="shared" si="8"/>
        <v>182.85714285714286</v>
      </c>
      <c r="T60" s="16">
        <f t="shared" si="9"/>
        <v>0</v>
      </c>
      <c r="U60" s="22">
        <f t="shared" si="10"/>
        <v>0</v>
      </c>
      <c r="V60" s="10">
        <f t="shared" si="11"/>
        <v>26.18181818181818</v>
      </c>
      <c r="W60" s="10">
        <f t="shared" si="12"/>
        <v>137.45454545454547</v>
      </c>
      <c r="X60" s="12">
        <f t="shared" si="13"/>
        <v>0</v>
      </c>
      <c r="Y60" s="12">
        <f t="shared" si="14"/>
        <v>13.09090909090909</v>
      </c>
      <c r="Z60" s="16">
        <f t="shared" si="18"/>
        <v>104.72727272727272</v>
      </c>
      <c r="AA60" s="18">
        <f t="shared" si="22"/>
        <v>13.09090909090909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346.49350649350652</v>
      </c>
      <c r="AG60" s="28">
        <f t="shared" si="19"/>
        <v>1324.9422244422244</v>
      </c>
      <c r="AH60" s="27">
        <f t="shared" si="28"/>
        <v>117.81818181818181</v>
      </c>
      <c r="AI60" s="28">
        <f t="shared" si="21"/>
        <v>22706.431934731936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B61" s="2">
        <v>1</v>
      </c>
      <c r="C61" s="53">
        <v>3</v>
      </c>
      <c r="D61" s="2">
        <v>110</v>
      </c>
      <c r="E61" s="2">
        <v>720</v>
      </c>
      <c r="F61" s="56">
        <v>70</v>
      </c>
      <c r="G61" s="54">
        <v>0</v>
      </c>
      <c r="H61" s="57">
        <v>0</v>
      </c>
      <c r="I61" s="56">
        <v>4</v>
      </c>
      <c r="J61" s="56">
        <f>49-3</f>
        <v>46</v>
      </c>
      <c r="K61" s="58">
        <v>1</v>
      </c>
      <c r="L61" s="81">
        <f>7-1</f>
        <v>6</v>
      </c>
      <c r="M61" s="54">
        <f>23-3</f>
        <v>20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8"/>
        <v>210</v>
      </c>
      <c r="T61" s="16">
        <f t="shared" si="9"/>
        <v>0</v>
      </c>
      <c r="U61" s="22">
        <f t="shared" si="10"/>
        <v>0</v>
      </c>
      <c r="V61" s="10">
        <f t="shared" si="11"/>
        <v>26.18181818181818</v>
      </c>
      <c r="W61" s="10">
        <f t="shared" si="12"/>
        <v>301.09090909090907</v>
      </c>
      <c r="X61" s="12">
        <f t="shared" si="13"/>
        <v>6.545454545454545</v>
      </c>
      <c r="Y61" s="12">
        <f t="shared" si="14"/>
        <v>39.272727272727273</v>
      </c>
      <c r="Z61" s="16">
        <f t="shared" si="18"/>
        <v>130.90909090909091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537.27272727272725</v>
      </c>
      <c r="AG61" s="28">
        <f t="shared" si="19"/>
        <v>1862.2149517149517</v>
      </c>
      <c r="AH61" s="27">
        <f t="shared" si="28"/>
        <v>130.90909090909091</v>
      </c>
      <c r="AI61" s="28">
        <f t="shared" si="21"/>
        <v>22837.341025641028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>
        <v>5</v>
      </c>
      <c r="C62" s="53">
        <v>5</v>
      </c>
      <c r="D62" s="2">
        <v>110</v>
      </c>
      <c r="E62" s="2">
        <v>720</v>
      </c>
      <c r="F62" s="56">
        <v>95</v>
      </c>
      <c r="G62" s="54">
        <v>1</v>
      </c>
      <c r="H62" s="57">
        <v>0</v>
      </c>
      <c r="I62" s="56">
        <v>8</v>
      </c>
      <c r="J62" s="56">
        <f>109-9</f>
        <v>100</v>
      </c>
      <c r="K62" s="58">
        <v>0</v>
      </c>
      <c r="L62" s="58">
        <f>10-2</f>
        <v>8</v>
      </c>
      <c r="M62" s="54">
        <f>23-5</f>
        <v>18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8"/>
        <v>95</v>
      </c>
      <c r="T62" s="16">
        <f t="shared" si="9"/>
        <v>1</v>
      </c>
      <c r="U62" s="22">
        <f t="shared" si="10"/>
        <v>0</v>
      </c>
      <c r="V62" s="10">
        <f t="shared" si="11"/>
        <v>52.36363636363636</v>
      </c>
      <c r="W62" s="10">
        <f t="shared" si="12"/>
        <v>654.5454545454545</v>
      </c>
      <c r="X62" s="12">
        <f t="shared" si="13"/>
        <v>0</v>
      </c>
      <c r="Y62" s="12">
        <f t="shared" si="14"/>
        <v>52.36363636363636</v>
      </c>
      <c r="Z62" s="16">
        <f t="shared" si="18"/>
        <v>117.81818181818181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801.90909090909088</v>
      </c>
      <c r="AG62" s="28">
        <f t="shared" si="19"/>
        <v>2664.1240426240424</v>
      </c>
      <c r="AH62" s="27">
        <f t="shared" si="28"/>
        <v>118.81818181818181</v>
      </c>
      <c r="AI62" s="28">
        <f t="shared" si="21"/>
        <v>22956.159207459208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>
        <v>2</v>
      </c>
      <c r="C63" s="53">
        <v>4</v>
      </c>
      <c r="D63" s="2">
        <v>110</v>
      </c>
      <c r="E63" s="2">
        <v>720</v>
      </c>
      <c r="F63" s="56">
        <v>84</v>
      </c>
      <c r="G63" s="54">
        <v>2</v>
      </c>
      <c r="H63" s="57">
        <v>0</v>
      </c>
      <c r="I63" s="56">
        <v>5</v>
      </c>
      <c r="J63" s="56">
        <f>31-6</f>
        <v>25</v>
      </c>
      <c r="K63" s="58">
        <v>0</v>
      </c>
      <c r="L63" s="58">
        <v>2</v>
      </c>
      <c r="M63" s="54">
        <f>17-2</f>
        <v>15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8"/>
        <v>168</v>
      </c>
      <c r="T63" s="16">
        <f t="shared" si="9"/>
        <v>4</v>
      </c>
      <c r="U63" s="22">
        <f t="shared" si="10"/>
        <v>0</v>
      </c>
      <c r="V63" s="10">
        <f t="shared" si="11"/>
        <v>32.727272727272727</v>
      </c>
      <c r="W63" s="10">
        <f t="shared" si="12"/>
        <v>163.63636363636363</v>
      </c>
      <c r="X63" s="12">
        <f t="shared" si="13"/>
        <v>0</v>
      </c>
      <c r="Y63" s="12">
        <f t="shared" si="14"/>
        <v>13.09090909090909</v>
      </c>
      <c r="Z63" s="16">
        <f t="shared" si="18"/>
        <v>98.181818181818173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364.36363636363637</v>
      </c>
      <c r="AG63" s="28">
        <f t="shared" si="19"/>
        <v>3028.4876789876789</v>
      </c>
      <c r="AH63" s="27">
        <f t="shared" si="28"/>
        <v>102.18181818181817</v>
      </c>
      <c r="AI63" s="28">
        <f t="shared" si="21"/>
        <v>23058.341025641028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>
        <v>2</v>
      </c>
      <c r="C64" s="53">
        <v>3</v>
      </c>
      <c r="D64" s="2">
        <v>110</v>
      </c>
      <c r="E64" s="2">
        <v>720</v>
      </c>
      <c r="F64" s="56">
        <v>60</v>
      </c>
      <c r="G64" s="54">
        <v>3</v>
      </c>
      <c r="H64" s="57">
        <v>0</v>
      </c>
      <c r="I64" s="56">
        <v>2</v>
      </c>
      <c r="J64" s="56">
        <f>21</f>
        <v>21</v>
      </c>
      <c r="K64" s="58">
        <v>0</v>
      </c>
      <c r="L64" s="58">
        <v>1</v>
      </c>
      <c r="M64" s="54">
        <f>8</f>
        <v>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8"/>
        <v>90</v>
      </c>
      <c r="T64" s="16">
        <f t="shared" si="9"/>
        <v>4.5</v>
      </c>
      <c r="U64" s="22">
        <f t="shared" si="10"/>
        <v>0</v>
      </c>
      <c r="V64" s="10">
        <f t="shared" si="11"/>
        <v>13.09090909090909</v>
      </c>
      <c r="W64" s="10">
        <f t="shared" si="12"/>
        <v>137.45454545454547</v>
      </c>
      <c r="X64" s="12">
        <f t="shared" si="13"/>
        <v>0</v>
      </c>
      <c r="Y64" s="12">
        <f t="shared" si="14"/>
        <v>6.545454545454545</v>
      </c>
      <c r="Z64" s="16">
        <f t="shared" si="18"/>
        <v>52.36363636363636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240.54545454545456</v>
      </c>
      <c r="AG64" s="28">
        <f t="shared" si="19"/>
        <v>3269.0331335331334</v>
      </c>
      <c r="AH64" s="27">
        <f t="shared" si="28"/>
        <v>56.86363636363636</v>
      </c>
      <c r="AI64" s="28">
        <f t="shared" si="21"/>
        <v>23115.204662004664</v>
      </c>
      <c r="AJ64" s="27">
        <f t="shared" si="29"/>
        <v>0</v>
      </c>
      <c r="AK64" s="28">
        <f t="shared" si="20"/>
        <v>0</v>
      </c>
    </row>
    <row r="65" spans="1:38" x14ac:dyDescent="0.25">
      <c r="A65" s="3">
        <v>44055</v>
      </c>
      <c r="B65" s="53">
        <v>3</v>
      </c>
      <c r="C65" s="53">
        <v>6</v>
      </c>
      <c r="D65" s="2">
        <v>110</v>
      </c>
      <c r="E65" s="2">
        <v>720</v>
      </c>
      <c r="F65" s="56">
        <v>73</v>
      </c>
      <c r="G65" s="54">
        <v>0</v>
      </c>
      <c r="H65" s="57">
        <v>0</v>
      </c>
      <c r="I65" s="56">
        <v>2</v>
      </c>
      <c r="J65" s="56">
        <f>47-7</f>
        <v>40</v>
      </c>
      <c r="K65" s="58">
        <v>0</v>
      </c>
      <c r="L65" s="58">
        <v>4</v>
      </c>
      <c r="M65" s="54">
        <f>12</f>
        <v>12</v>
      </c>
      <c r="N65" s="59">
        <v>1</v>
      </c>
      <c r="O65" s="57">
        <v>0</v>
      </c>
      <c r="P65" s="57">
        <v>0</v>
      </c>
      <c r="Q65" s="60">
        <v>0</v>
      </c>
      <c r="R65" s="60">
        <v>0</v>
      </c>
      <c r="S65" s="10">
        <f t="shared" si="8"/>
        <v>146</v>
      </c>
      <c r="T65" s="16">
        <f t="shared" si="9"/>
        <v>0</v>
      </c>
      <c r="U65" s="22">
        <f t="shared" si="10"/>
        <v>0</v>
      </c>
      <c r="V65" s="10">
        <f t="shared" si="11"/>
        <v>13.09090909090909</v>
      </c>
      <c r="W65" s="10">
        <f t="shared" si="12"/>
        <v>261.81818181818181</v>
      </c>
      <c r="X65" s="12">
        <f t="shared" si="13"/>
        <v>0</v>
      </c>
      <c r="Y65" s="12">
        <f t="shared" si="14"/>
        <v>26.18181818181818</v>
      </c>
      <c r="Z65" s="16">
        <f t="shared" si="18"/>
        <v>78.545454545454547</v>
      </c>
      <c r="AA65" s="18">
        <f t="shared" si="22"/>
        <v>6.545454545454545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420.90909090909088</v>
      </c>
      <c r="AG65" s="28">
        <f t="shared" si="19"/>
        <v>3689.9422244422244</v>
      </c>
      <c r="AH65" s="27">
        <f t="shared" si="28"/>
        <v>85.090909090909093</v>
      </c>
      <c r="AI65" s="28">
        <f t="shared" si="21"/>
        <v>23200.295571095572</v>
      </c>
      <c r="AJ65" s="27">
        <f t="shared" si="29"/>
        <v>0</v>
      </c>
      <c r="AK65" s="28">
        <f t="shared" si="20"/>
        <v>0</v>
      </c>
    </row>
    <row r="66" spans="1:38" x14ac:dyDescent="0.25">
      <c r="A66" s="3">
        <v>44056</v>
      </c>
      <c r="B66" s="53">
        <v>3</v>
      </c>
      <c r="C66" s="53">
        <v>5</v>
      </c>
      <c r="D66" s="2">
        <v>110</v>
      </c>
      <c r="E66" s="2">
        <v>720</v>
      </c>
      <c r="F66" s="56">
        <v>179</v>
      </c>
      <c r="G66" s="54">
        <v>0</v>
      </c>
      <c r="H66" s="57">
        <v>0</v>
      </c>
      <c r="I66" s="56">
        <v>3</v>
      </c>
      <c r="J66" s="56">
        <f>29-3</f>
        <v>26</v>
      </c>
      <c r="K66" s="58">
        <v>0</v>
      </c>
      <c r="L66" s="58">
        <v>1</v>
      </c>
      <c r="M66" s="54">
        <v>12</v>
      </c>
      <c r="N66" s="59">
        <v>1</v>
      </c>
      <c r="O66" s="57">
        <v>0</v>
      </c>
      <c r="P66" s="57">
        <v>0</v>
      </c>
      <c r="Q66" s="60">
        <v>0</v>
      </c>
      <c r="R66" s="60">
        <v>0</v>
      </c>
      <c r="S66" s="10">
        <f t="shared" si="8"/>
        <v>298.33333333333331</v>
      </c>
      <c r="T66" s="16">
        <f t="shared" si="9"/>
        <v>0</v>
      </c>
      <c r="U66" s="22">
        <f t="shared" si="10"/>
        <v>0</v>
      </c>
      <c r="V66" s="10">
        <f t="shared" si="11"/>
        <v>19.636363636363637</v>
      </c>
      <c r="W66" s="10">
        <f t="shared" si="12"/>
        <v>170.18181818181819</v>
      </c>
      <c r="X66" s="12">
        <f t="shared" si="13"/>
        <v>0</v>
      </c>
      <c r="Y66" s="12">
        <f t="shared" si="14"/>
        <v>6.545454545454545</v>
      </c>
      <c r="Z66" s="16">
        <f t="shared" si="18"/>
        <v>78.545454545454547</v>
      </c>
      <c r="AA66" s="18">
        <f t="shared" si="22"/>
        <v>6.545454545454545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488.15151515151513</v>
      </c>
      <c r="AG66" s="28">
        <f t="shared" si="19"/>
        <v>4178.0937395937399</v>
      </c>
      <c r="AH66" s="27">
        <f t="shared" si="28"/>
        <v>85.090909090909093</v>
      </c>
      <c r="AI66" s="28">
        <f t="shared" si="21"/>
        <v>23285.38648018648</v>
      </c>
      <c r="AJ66" s="27">
        <f t="shared" si="29"/>
        <v>0</v>
      </c>
      <c r="AK66" s="28">
        <f t="shared" si="20"/>
        <v>0</v>
      </c>
    </row>
    <row r="67" spans="1:38" x14ac:dyDescent="0.25">
      <c r="A67" s="3">
        <v>44057</v>
      </c>
      <c r="B67" s="53">
        <v>3</v>
      </c>
      <c r="C67" s="53">
        <v>4</v>
      </c>
      <c r="D67" s="2">
        <v>110</v>
      </c>
      <c r="E67" s="2">
        <v>720</v>
      </c>
      <c r="F67" s="56">
        <v>125</v>
      </c>
      <c r="G67" s="54">
        <v>3</v>
      </c>
      <c r="H67" s="57">
        <v>0</v>
      </c>
      <c r="I67" s="56">
        <v>3</v>
      </c>
      <c r="J67" s="56">
        <f>26</f>
        <v>26</v>
      </c>
      <c r="K67" s="58">
        <v>1</v>
      </c>
      <c r="L67" s="58">
        <v>6</v>
      </c>
      <c r="M67" s="54">
        <f>12</f>
        <v>12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8"/>
        <v>166.66666666666666</v>
      </c>
      <c r="T67" s="16">
        <f t="shared" si="9"/>
        <v>4</v>
      </c>
      <c r="U67" s="22">
        <f t="shared" si="10"/>
        <v>0</v>
      </c>
      <c r="V67" s="10">
        <f t="shared" si="11"/>
        <v>19.636363636363637</v>
      </c>
      <c r="W67" s="10">
        <f t="shared" si="12"/>
        <v>170.18181818181819</v>
      </c>
      <c r="X67" s="12">
        <f t="shared" si="13"/>
        <v>6.545454545454545</v>
      </c>
      <c r="Y67" s="12">
        <f t="shared" si="14"/>
        <v>39.272727272727273</v>
      </c>
      <c r="Z67" s="16">
        <f t="shared" si="18"/>
        <v>78.545454545454547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356.4848484848485</v>
      </c>
      <c r="AG67" s="28">
        <f t="shared" si="19"/>
        <v>4534.5785880785879</v>
      </c>
      <c r="AH67" s="27">
        <f t="shared" si="28"/>
        <v>82.545454545454547</v>
      </c>
      <c r="AI67" s="28">
        <f t="shared" si="21"/>
        <v>23367.931934731936</v>
      </c>
      <c r="AJ67" s="27">
        <f t="shared" si="29"/>
        <v>0</v>
      </c>
      <c r="AK67" s="28">
        <f t="shared" si="20"/>
        <v>0</v>
      </c>
    </row>
    <row r="68" spans="1:38" x14ac:dyDescent="0.25">
      <c r="A68" s="3">
        <v>44058</v>
      </c>
      <c r="B68" s="53">
        <v>4</v>
      </c>
      <c r="C68" s="53">
        <v>5</v>
      </c>
      <c r="D68" s="2">
        <v>110</v>
      </c>
      <c r="E68" s="2">
        <v>720</v>
      </c>
      <c r="F68" s="56">
        <v>155</v>
      </c>
      <c r="G68" s="54">
        <v>0</v>
      </c>
      <c r="H68" s="57">
        <v>0</v>
      </c>
      <c r="I68" s="56">
        <v>6</v>
      </c>
      <c r="J68" s="56">
        <f>35-6</f>
        <v>29</v>
      </c>
      <c r="K68" s="58">
        <v>0</v>
      </c>
      <c r="L68" s="58">
        <v>6</v>
      </c>
      <c r="M68" s="54">
        <v>6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8"/>
        <v>193.75</v>
      </c>
      <c r="T68" s="16">
        <f t="shared" si="9"/>
        <v>0</v>
      </c>
      <c r="U68" s="22">
        <f t="shared" si="10"/>
        <v>0</v>
      </c>
      <c r="V68" s="10">
        <f t="shared" si="11"/>
        <v>39.272727272727273</v>
      </c>
      <c r="W68" s="10">
        <f t="shared" si="12"/>
        <v>189.81818181818181</v>
      </c>
      <c r="X68" s="12">
        <f t="shared" si="13"/>
        <v>0</v>
      </c>
      <c r="Y68" s="12">
        <f t="shared" si="14"/>
        <v>39.272727272727273</v>
      </c>
      <c r="Z68" s="16">
        <f t="shared" si="18"/>
        <v>39.272727272727273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422.84090909090912</v>
      </c>
      <c r="AG68" s="28">
        <f t="shared" si="19"/>
        <v>4957.4194971694969</v>
      </c>
      <c r="AH68" s="27">
        <f t="shared" ref="AH68:AH99" si="36">T68+Z68+AA68</f>
        <v>39.272727272727273</v>
      </c>
      <c r="AI68" s="28">
        <f t="shared" si="21"/>
        <v>23407.204662004664</v>
      </c>
      <c r="AJ68" s="27">
        <f t="shared" ref="AJ68:AJ99" si="37">U68+AB68+AC68</f>
        <v>0</v>
      </c>
      <c r="AK68" s="28">
        <f t="shared" si="20"/>
        <v>0</v>
      </c>
    </row>
    <row r="69" spans="1:38" x14ac:dyDescent="0.25">
      <c r="A69" s="3">
        <v>44059</v>
      </c>
      <c r="B69" s="53">
        <v>5</v>
      </c>
      <c r="C69" s="53">
        <v>10</v>
      </c>
      <c r="D69" s="2">
        <v>110</v>
      </c>
      <c r="E69" s="2">
        <v>720</v>
      </c>
      <c r="F69" s="56">
        <v>151</v>
      </c>
      <c r="G69" s="54">
        <v>0</v>
      </c>
      <c r="H69" s="57">
        <v>0</v>
      </c>
      <c r="I69" s="56">
        <v>3</v>
      </c>
      <c r="J69" s="56">
        <f>25-5</f>
        <v>20</v>
      </c>
      <c r="K69" s="58">
        <v>0</v>
      </c>
      <c r="L69" s="58">
        <v>6</v>
      </c>
      <c r="M69" s="54">
        <f>8-1</f>
        <v>7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38">IFERROR(($F69/$B69)*$C69,0)</f>
        <v>302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19.636363636363637</v>
      </c>
      <c r="W69" s="10">
        <f t="shared" ref="W69:W116" si="42">IFERROR(($J69/$D69)*$E69,)</f>
        <v>130.90909090909091</v>
      </c>
      <c r="X69" s="12">
        <f t="shared" ref="X69:X116" si="43">IFERROR(($K69/$D69)*$E69,)</f>
        <v>0</v>
      </c>
      <c r="Y69" s="12">
        <f t="shared" ref="Y69:Y116" si="44">IFERROR(($L69/$D69)*$E69,)</f>
        <v>39.272727272727273</v>
      </c>
      <c r="Z69" s="16">
        <f t="shared" ref="Z69:Z116" si="45">IFERROR(($M69/$D69)*$E69,)</f>
        <v>45.818181818181813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452.5454545454545</v>
      </c>
      <c r="AG69" s="28">
        <f t="shared" si="19"/>
        <v>5409.9649517149519</v>
      </c>
      <c r="AH69" s="27">
        <f t="shared" si="36"/>
        <v>45.818181818181813</v>
      </c>
      <c r="AI69" s="28">
        <f t="shared" si="21"/>
        <v>23453.022843822844</v>
      </c>
      <c r="AJ69" s="27">
        <f t="shared" si="37"/>
        <v>0</v>
      </c>
      <c r="AK69" s="28">
        <f t="shared" si="20"/>
        <v>0</v>
      </c>
      <c r="AL69" s="2" t="s">
        <v>29</v>
      </c>
    </row>
    <row r="70" spans="1:38" x14ac:dyDescent="0.25">
      <c r="A70" s="3">
        <v>44060</v>
      </c>
      <c r="B70" s="53">
        <v>3</v>
      </c>
      <c r="C70" s="53">
        <v>5</v>
      </c>
      <c r="D70" s="2">
        <v>110</v>
      </c>
      <c r="E70" s="2">
        <v>720</v>
      </c>
      <c r="F70" s="56">
        <v>245</v>
      </c>
      <c r="G70" s="54">
        <v>0</v>
      </c>
      <c r="H70" s="57">
        <v>0</v>
      </c>
      <c r="I70" s="56">
        <v>3</v>
      </c>
      <c r="J70" s="56">
        <f>22-5</f>
        <v>17</v>
      </c>
      <c r="K70" s="58">
        <v>0</v>
      </c>
      <c r="L70" s="58">
        <v>5</v>
      </c>
      <c r="M70" s="54">
        <f>6</f>
        <v>6</v>
      </c>
      <c r="N70" s="59">
        <v>1</v>
      </c>
      <c r="O70" s="57">
        <v>0</v>
      </c>
      <c r="P70" s="57">
        <v>0</v>
      </c>
      <c r="Q70" s="60">
        <v>0</v>
      </c>
      <c r="R70" s="60">
        <v>0</v>
      </c>
      <c r="S70" s="10">
        <f t="shared" si="38"/>
        <v>408.33333333333337</v>
      </c>
      <c r="T70" s="16">
        <f t="shared" si="39"/>
        <v>0</v>
      </c>
      <c r="U70" s="22">
        <f t="shared" si="40"/>
        <v>0</v>
      </c>
      <c r="V70" s="10">
        <f t="shared" si="41"/>
        <v>19.636363636363637</v>
      </c>
      <c r="W70" s="10">
        <f t="shared" si="42"/>
        <v>111.27272727272727</v>
      </c>
      <c r="X70" s="12">
        <f t="shared" si="43"/>
        <v>0</v>
      </c>
      <c r="Y70" s="12">
        <f t="shared" si="44"/>
        <v>32.727272727272727</v>
      </c>
      <c r="Z70" s="16">
        <f t="shared" si="45"/>
        <v>39.272727272727273</v>
      </c>
      <c r="AA70" s="18">
        <f t="shared" si="30"/>
        <v>6.545454545454545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539.24242424242425</v>
      </c>
      <c r="AG70" s="28">
        <f t="shared" si="19"/>
        <v>5949.2073759573759</v>
      </c>
      <c r="AH70" s="27">
        <f t="shared" si="36"/>
        <v>45.81818181818182</v>
      </c>
      <c r="AI70" s="28">
        <f t="shared" ref="AI70:AI116" si="46">AH70+AI69</f>
        <v>23498.841025641024</v>
      </c>
      <c r="AJ70" s="27">
        <f t="shared" si="37"/>
        <v>0</v>
      </c>
      <c r="AK70" s="28">
        <f t="shared" ref="AK70:AK116" si="47">AJ70+AK69</f>
        <v>0</v>
      </c>
    </row>
    <row r="71" spans="1:38" x14ac:dyDescent="0.25">
      <c r="A71" s="3">
        <v>44061</v>
      </c>
      <c r="B71" s="53">
        <v>2</v>
      </c>
      <c r="C71" s="53">
        <v>6</v>
      </c>
      <c r="D71" s="2">
        <v>110</v>
      </c>
      <c r="E71" s="2">
        <v>720</v>
      </c>
      <c r="F71" s="56">
        <v>290</v>
      </c>
      <c r="G71" s="54">
        <v>10</v>
      </c>
      <c r="H71" s="57">
        <v>0</v>
      </c>
      <c r="I71" s="56">
        <v>1</v>
      </c>
      <c r="J71" s="56">
        <f>30-4</f>
        <v>26</v>
      </c>
      <c r="K71" s="58">
        <v>0</v>
      </c>
      <c r="L71" s="58">
        <v>0</v>
      </c>
      <c r="M71" s="54">
        <f>5</f>
        <v>5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38"/>
        <v>870</v>
      </c>
      <c r="T71" s="16">
        <f t="shared" si="39"/>
        <v>30</v>
      </c>
      <c r="U71" s="22">
        <f t="shared" si="40"/>
        <v>0</v>
      </c>
      <c r="V71" s="10">
        <f t="shared" si="41"/>
        <v>6.545454545454545</v>
      </c>
      <c r="W71" s="10">
        <f t="shared" si="42"/>
        <v>170.18181818181819</v>
      </c>
      <c r="X71" s="12">
        <f t="shared" si="43"/>
        <v>0</v>
      </c>
      <c r="Y71" s="12">
        <f t="shared" si="44"/>
        <v>0</v>
      </c>
      <c r="Z71" s="16">
        <f t="shared" si="45"/>
        <v>32.727272727272727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1046.7272727272727</v>
      </c>
      <c r="AG71" s="28">
        <f t="shared" si="19"/>
        <v>6995.9346486846489</v>
      </c>
      <c r="AH71" s="27">
        <f t="shared" si="36"/>
        <v>62.727272727272727</v>
      </c>
      <c r="AI71" s="28">
        <f t="shared" si="46"/>
        <v>23561.568298368296</v>
      </c>
      <c r="AJ71" s="27">
        <f t="shared" si="37"/>
        <v>0</v>
      </c>
      <c r="AK71" s="28">
        <f t="shared" si="47"/>
        <v>0</v>
      </c>
    </row>
    <row r="72" spans="1:38" x14ac:dyDescent="0.25">
      <c r="A72" s="3">
        <v>44062</v>
      </c>
      <c r="B72" s="53">
        <v>4</v>
      </c>
      <c r="C72" s="53">
        <v>6</v>
      </c>
      <c r="D72" s="2">
        <v>110</v>
      </c>
      <c r="E72" s="2">
        <v>720</v>
      </c>
      <c r="F72" s="56">
        <v>408</v>
      </c>
      <c r="G72" s="54">
        <v>0</v>
      </c>
      <c r="H72" s="57">
        <v>0</v>
      </c>
      <c r="I72" s="56">
        <v>2</v>
      </c>
      <c r="J72" s="56">
        <f>14-5</f>
        <v>9</v>
      </c>
      <c r="K72" s="58">
        <v>0</v>
      </c>
      <c r="L72" s="58">
        <v>-4</v>
      </c>
      <c r="M72" s="54">
        <f>9</f>
        <v>9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38"/>
        <v>612</v>
      </c>
      <c r="T72" s="16">
        <f t="shared" si="39"/>
        <v>0</v>
      </c>
      <c r="U72" s="22">
        <f t="shared" si="40"/>
        <v>0</v>
      </c>
      <c r="V72" s="10">
        <f t="shared" si="41"/>
        <v>13.09090909090909</v>
      </c>
      <c r="W72" s="10">
        <f t="shared" si="42"/>
        <v>58.909090909090907</v>
      </c>
      <c r="X72" s="12">
        <f t="shared" si="43"/>
        <v>0</v>
      </c>
      <c r="Y72" s="12">
        <f t="shared" si="44"/>
        <v>-26.18181818181818</v>
      </c>
      <c r="Z72" s="16">
        <f t="shared" si="45"/>
        <v>58.909090909090907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684</v>
      </c>
      <c r="AG72" s="28">
        <f t="shared" si="19"/>
        <v>7679.9346486846489</v>
      </c>
      <c r="AH72" s="27">
        <f t="shared" si="36"/>
        <v>58.909090909090907</v>
      </c>
      <c r="AI72" s="28">
        <f t="shared" si="46"/>
        <v>23620.477389277388</v>
      </c>
      <c r="AJ72" s="27">
        <f t="shared" si="37"/>
        <v>0</v>
      </c>
      <c r="AK72" s="28">
        <f t="shared" si="47"/>
        <v>0</v>
      </c>
    </row>
    <row r="73" spans="1:38" x14ac:dyDescent="0.25">
      <c r="A73" s="3">
        <v>44063</v>
      </c>
      <c r="B73" s="53">
        <v>2</v>
      </c>
      <c r="C73" s="53">
        <v>7</v>
      </c>
      <c r="D73" s="2">
        <v>110</v>
      </c>
      <c r="E73" s="2">
        <v>720</v>
      </c>
      <c r="F73" s="56">
        <v>134</v>
      </c>
      <c r="G73" s="54">
        <v>0</v>
      </c>
      <c r="H73" s="57">
        <v>0</v>
      </c>
      <c r="I73" s="56">
        <v>5</v>
      </c>
      <c r="J73" s="56">
        <f>49-11</f>
        <v>38</v>
      </c>
      <c r="K73" s="58">
        <v>0</v>
      </c>
      <c r="L73" s="58">
        <v>4</v>
      </c>
      <c r="M73" s="54">
        <v>6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38"/>
        <v>469</v>
      </c>
      <c r="T73" s="16">
        <f t="shared" si="39"/>
        <v>0</v>
      </c>
      <c r="U73" s="22">
        <f t="shared" si="40"/>
        <v>0</v>
      </c>
      <c r="V73" s="10">
        <f t="shared" si="41"/>
        <v>32.727272727272727</v>
      </c>
      <c r="W73" s="10">
        <f t="shared" si="42"/>
        <v>248.72727272727272</v>
      </c>
      <c r="X73" s="12">
        <f t="shared" si="43"/>
        <v>0</v>
      </c>
      <c r="Y73" s="12">
        <f t="shared" si="44"/>
        <v>26.18181818181818</v>
      </c>
      <c r="Z73" s="16">
        <f t="shared" si="45"/>
        <v>39.272727272727273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750.4545454545455</v>
      </c>
      <c r="AG73" s="28">
        <f t="shared" ref="AG73:AG116" si="48">AF73+AG72</f>
        <v>8430.3891941391939</v>
      </c>
      <c r="AH73" s="27">
        <f t="shared" si="36"/>
        <v>39.272727272727273</v>
      </c>
      <c r="AI73" s="28">
        <f t="shared" si="46"/>
        <v>23659.750116550116</v>
      </c>
      <c r="AJ73" s="27">
        <f t="shared" si="37"/>
        <v>0</v>
      </c>
      <c r="AK73" s="28">
        <f t="shared" si="47"/>
        <v>0</v>
      </c>
    </row>
    <row r="74" spans="1:38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8430.3891941391939</v>
      </c>
      <c r="AH74" s="27">
        <f t="shared" si="36"/>
        <v>0</v>
      </c>
      <c r="AI74" s="28">
        <f t="shared" si="46"/>
        <v>23659.750116550116</v>
      </c>
      <c r="AJ74" s="27">
        <f t="shared" si="37"/>
        <v>0</v>
      </c>
      <c r="AK74" s="28">
        <f t="shared" si="47"/>
        <v>0</v>
      </c>
    </row>
    <row r="75" spans="1:38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8430.3891941391939</v>
      </c>
      <c r="AH75" s="27">
        <f t="shared" si="36"/>
        <v>0</v>
      </c>
      <c r="AI75" s="28">
        <f t="shared" si="46"/>
        <v>23659.750116550116</v>
      </c>
      <c r="AJ75" s="27">
        <f t="shared" si="37"/>
        <v>0</v>
      </c>
      <c r="AK75" s="28">
        <f t="shared" si="47"/>
        <v>0</v>
      </c>
    </row>
    <row r="76" spans="1:38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8430.3891941391939</v>
      </c>
      <c r="AH76" s="27">
        <f t="shared" si="36"/>
        <v>0</v>
      </c>
      <c r="AI76" s="28">
        <f t="shared" si="46"/>
        <v>23659.750116550116</v>
      </c>
      <c r="AJ76" s="27">
        <f t="shared" si="37"/>
        <v>0</v>
      </c>
      <c r="AK76" s="28">
        <f t="shared" si="47"/>
        <v>0</v>
      </c>
    </row>
    <row r="77" spans="1:38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8430.3891941391939</v>
      </c>
      <c r="AH77" s="27">
        <f t="shared" si="36"/>
        <v>0</v>
      </c>
      <c r="AI77" s="28">
        <f t="shared" si="46"/>
        <v>23659.750116550116</v>
      </c>
      <c r="AJ77" s="27">
        <f t="shared" si="37"/>
        <v>0</v>
      </c>
      <c r="AK77" s="28">
        <f t="shared" si="47"/>
        <v>0</v>
      </c>
    </row>
    <row r="78" spans="1:38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8430.3891941391939</v>
      </c>
      <c r="AH78" s="27">
        <f t="shared" si="36"/>
        <v>0</v>
      </c>
      <c r="AI78" s="28">
        <f t="shared" si="46"/>
        <v>23659.750116550116</v>
      </c>
      <c r="AJ78" s="27">
        <f t="shared" si="37"/>
        <v>0</v>
      </c>
      <c r="AK78" s="28">
        <f t="shared" si="47"/>
        <v>0</v>
      </c>
    </row>
    <row r="79" spans="1:38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8430.3891941391939</v>
      </c>
      <c r="AH79" s="27">
        <f t="shared" si="36"/>
        <v>0</v>
      </c>
      <c r="AI79" s="28">
        <f t="shared" si="46"/>
        <v>23659.750116550116</v>
      </c>
      <c r="AJ79" s="27">
        <f t="shared" si="37"/>
        <v>0</v>
      </c>
      <c r="AK79" s="28">
        <f t="shared" si="47"/>
        <v>0</v>
      </c>
    </row>
    <row r="80" spans="1:38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8430.3891941391939</v>
      </c>
      <c r="AH80" s="27">
        <f t="shared" si="36"/>
        <v>0</v>
      </c>
      <c r="AI80" s="28">
        <f t="shared" si="46"/>
        <v>23659.750116550116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8430.3891941391939</v>
      </c>
      <c r="AH81" s="27">
        <f t="shared" si="36"/>
        <v>0</v>
      </c>
      <c r="AI81" s="28">
        <f t="shared" si="46"/>
        <v>23659.750116550116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8430.3891941391939</v>
      </c>
      <c r="AH82" s="27">
        <f t="shared" si="36"/>
        <v>0</v>
      </c>
      <c r="AI82" s="28">
        <f t="shared" si="46"/>
        <v>23659.750116550116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8430.3891941391939</v>
      </c>
      <c r="AH83" s="27">
        <f t="shared" si="36"/>
        <v>0</v>
      </c>
      <c r="AI83" s="28">
        <f t="shared" si="46"/>
        <v>23659.750116550116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8430.3891941391939</v>
      </c>
      <c r="AH84" s="27">
        <f t="shared" si="36"/>
        <v>0</v>
      </c>
      <c r="AI84" s="28">
        <f t="shared" si="46"/>
        <v>23659.750116550116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8430.3891941391939</v>
      </c>
      <c r="AH85" s="27">
        <f t="shared" si="36"/>
        <v>0</v>
      </c>
      <c r="AI85" s="28">
        <f t="shared" si="46"/>
        <v>23659.750116550116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8430.3891941391939</v>
      </c>
      <c r="AH86" s="27">
        <f t="shared" si="36"/>
        <v>0</v>
      </c>
      <c r="AI86" s="28">
        <f t="shared" si="46"/>
        <v>23659.750116550116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8430.3891941391939</v>
      </c>
      <c r="AH87" s="27">
        <f t="shared" si="36"/>
        <v>0</v>
      </c>
      <c r="AI87" s="28">
        <f t="shared" si="46"/>
        <v>23659.750116550116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8430.3891941391939</v>
      </c>
      <c r="AH88" s="27">
        <f t="shared" si="36"/>
        <v>0</v>
      </c>
      <c r="AI88" s="28">
        <f t="shared" si="46"/>
        <v>23659.750116550116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8430.3891941391939</v>
      </c>
      <c r="AH89" s="27">
        <f t="shared" si="36"/>
        <v>0</v>
      </c>
      <c r="AI89" s="28">
        <f t="shared" si="46"/>
        <v>23659.750116550116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8430.3891941391939</v>
      </c>
      <c r="AH90" s="27">
        <f t="shared" si="36"/>
        <v>0</v>
      </c>
      <c r="AI90" s="28">
        <f t="shared" si="46"/>
        <v>23659.750116550116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8430.3891941391939</v>
      </c>
      <c r="AH91" s="27">
        <f t="shared" si="36"/>
        <v>0</v>
      </c>
      <c r="AI91" s="28">
        <f t="shared" si="46"/>
        <v>23659.750116550116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8430.3891941391939</v>
      </c>
      <c r="AH92" s="27">
        <f t="shared" si="36"/>
        <v>0</v>
      </c>
      <c r="AI92" s="28">
        <f t="shared" si="46"/>
        <v>23659.750116550116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8430.3891941391939</v>
      </c>
      <c r="AH93" s="27">
        <f t="shared" si="36"/>
        <v>0</v>
      </c>
      <c r="AI93" s="28">
        <f t="shared" si="46"/>
        <v>23659.750116550116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8430.3891941391939</v>
      </c>
      <c r="AH94" s="27">
        <f t="shared" si="36"/>
        <v>0</v>
      </c>
      <c r="AI94" s="28">
        <f t="shared" si="46"/>
        <v>23659.750116550116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8430.3891941391939</v>
      </c>
      <c r="AH95" s="27">
        <f t="shared" si="36"/>
        <v>0</v>
      </c>
      <c r="AI95" s="28">
        <f t="shared" si="46"/>
        <v>23659.750116550116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8430.3891941391939</v>
      </c>
      <c r="AH96" s="27">
        <f t="shared" si="36"/>
        <v>0</v>
      </c>
      <c r="AI96" s="28">
        <f t="shared" si="46"/>
        <v>23659.750116550116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8430.3891941391939</v>
      </c>
      <c r="AH97" s="27">
        <f t="shared" si="36"/>
        <v>0</v>
      </c>
      <c r="AI97" s="28">
        <f t="shared" si="46"/>
        <v>23659.750116550116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8430.3891941391939</v>
      </c>
      <c r="AH98" s="27">
        <f t="shared" si="36"/>
        <v>0</v>
      </c>
      <c r="AI98" s="28">
        <f t="shared" si="46"/>
        <v>23659.750116550116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8430.3891941391939</v>
      </c>
      <c r="AH99" s="27">
        <f t="shared" si="36"/>
        <v>0</v>
      </c>
      <c r="AI99" s="28">
        <f t="shared" si="46"/>
        <v>23659.750116550116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8430.3891941391939</v>
      </c>
      <c r="AH100" s="27">
        <f t="shared" ref="AH100:AH116" si="55">T100+Z100+AA100</f>
        <v>0</v>
      </c>
      <c r="AI100" s="28">
        <f t="shared" si="46"/>
        <v>23659.750116550116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8430.3891941391939</v>
      </c>
      <c r="AH101" s="27">
        <f t="shared" si="55"/>
        <v>0</v>
      </c>
      <c r="AI101" s="28">
        <f t="shared" si="46"/>
        <v>23659.750116550116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8430.3891941391939</v>
      </c>
      <c r="AH102" s="27">
        <f t="shared" si="55"/>
        <v>0</v>
      </c>
      <c r="AI102" s="28">
        <f t="shared" si="46"/>
        <v>23659.750116550116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8430.3891941391939</v>
      </c>
      <c r="AH103" s="27">
        <f t="shared" si="55"/>
        <v>0</v>
      </c>
      <c r="AI103" s="28">
        <f t="shared" si="46"/>
        <v>23659.750116550116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8430.3891941391939</v>
      </c>
      <c r="AH104" s="27">
        <f t="shared" si="55"/>
        <v>0</v>
      </c>
      <c r="AI104" s="28">
        <f t="shared" si="46"/>
        <v>23659.750116550116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8430.3891941391939</v>
      </c>
      <c r="AH105" s="27">
        <f t="shared" si="55"/>
        <v>0</v>
      </c>
      <c r="AI105" s="28">
        <f t="shared" si="46"/>
        <v>23659.750116550116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8430.3891941391939</v>
      </c>
      <c r="AH106" s="27">
        <f t="shared" si="55"/>
        <v>0</v>
      </c>
      <c r="AI106" s="28">
        <f t="shared" si="46"/>
        <v>23659.750116550116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8430.3891941391939</v>
      </c>
      <c r="AH107" s="27">
        <f t="shared" si="55"/>
        <v>0</v>
      </c>
      <c r="AI107" s="28">
        <f t="shared" si="46"/>
        <v>23659.750116550116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8430.3891941391939</v>
      </c>
      <c r="AH108" s="27">
        <f t="shared" si="55"/>
        <v>0</v>
      </c>
      <c r="AI108" s="28">
        <f t="shared" si="46"/>
        <v>23659.750116550116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8430.3891941391939</v>
      </c>
      <c r="AH109" s="27">
        <f t="shared" si="55"/>
        <v>0</v>
      </c>
      <c r="AI109" s="28">
        <f t="shared" si="46"/>
        <v>23659.750116550116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8430.3891941391939</v>
      </c>
      <c r="AH110" s="27">
        <f t="shared" si="55"/>
        <v>0</v>
      </c>
      <c r="AI110" s="28">
        <f t="shared" si="46"/>
        <v>23659.750116550116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8430.3891941391939</v>
      </c>
      <c r="AH111" s="27">
        <f t="shared" si="55"/>
        <v>0</v>
      </c>
      <c r="AI111" s="28">
        <f t="shared" si="46"/>
        <v>23659.750116550116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8430.3891941391939</v>
      </c>
      <c r="AH112" s="27">
        <f t="shared" si="55"/>
        <v>0</v>
      </c>
      <c r="AI112" s="28">
        <f t="shared" si="46"/>
        <v>23659.750116550116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8430.3891941391939</v>
      </c>
      <c r="AH113" s="27">
        <f t="shared" si="55"/>
        <v>0</v>
      </c>
      <c r="AI113" s="28">
        <f t="shared" si="46"/>
        <v>23659.750116550116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8430.3891941391939</v>
      </c>
      <c r="AH114" s="27">
        <f t="shared" si="55"/>
        <v>0</v>
      </c>
      <c r="AI114" s="28">
        <f t="shared" si="46"/>
        <v>23659.750116550116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8430.3891941391939</v>
      </c>
      <c r="AH115" s="27">
        <f t="shared" si="55"/>
        <v>0</v>
      </c>
      <c r="AI115" s="28">
        <f t="shared" si="46"/>
        <v>23659.750116550116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8430.3891941391939</v>
      </c>
      <c r="AH116" s="27">
        <f t="shared" si="55"/>
        <v>0</v>
      </c>
      <c r="AI116" s="30">
        <f t="shared" si="46"/>
        <v>23659.750116550116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26.134615384615387</v>
      </c>
      <c r="G52" s="4">
        <f>Counts!AG53</f>
        <v>319.78205128205138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50.557692307692307</v>
      </c>
      <c r="O52" s="4">
        <f>Counts!AI53</f>
        <v>21800.007692307696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42.18181818181818</v>
      </c>
      <c r="G53" s="4">
        <f>Counts!AG54</f>
        <v>361.96386946386957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237.63636363636363</v>
      </c>
      <c r="O53" s="4">
        <f>Counts!AI54</f>
        <v>22037.64405594406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44.727272727272727</v>
      </c>
      <c r="G54" s="4">
        <f>Counts!AG55</f>
        <v>406.69114219114232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114.54545454545455</v>
      </c>
      <c r="O54" s="4">
        <f>Counts!AI55</f>
        <v>22152.189510489516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132</v>
      </c>
      <c r="G55" s="4">
        <f>Counts!AG56</f>
        <v>538.69114219114226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64.848484848484844</v>
      </c>
      <c r="O55" s="4">
        <f>Counts!AI56</f>
        <v>22217.037995338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133.81818181818181</v>
      </c>
      <c r="G56" s="4">
        <f>Counts!AG57</f>
        <v>672.50932400932402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74</v>
      </c>
      <c r="O56" s="4">
        <f>Counts!AI57</f>
        <v>22291.037995338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72</v>
      </c>
      <c r="G57" s="4">
        <f>Counts!AG58</f>
        <v>744.50932400932402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124.36363636363636</v>
      </c>
      <c r="O57" s="4">
        <f>Counts!AI58</f>
        <v>22415.401631701636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233.93939393939394</v>
      </c>
      <c r="G58" s="4">
        <f>Counts!AG59</f>
        <v>978.44871794871801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173.21212121212119</v>
      </c>
      <c r="O58" s="4">
        <f>Counts!AI59</f>
        <v>22588.613752913756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346.49350649350652</v>
      </c>
      <c r="G59" s="4">
        <f>Counts!AG60</f>
        <v>1324.9422244422244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117.81818181818181</v>
      </c>
      <c r="O59" s="4">
        <f>Counts!AI60</f>
        <v>22706.431934731936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537.27272727272725</v>
      </c>
      <c r="G60" s="4">
        <f>Counts!AG61</f>
        <v>1862.2149517149517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130.90909090909091</v>
      </c>
      <c r="O60" s="4">
        <f>Counts!AI61</f>
        <v>22837.341025641028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801.90909090909088</v>
      </c>
      <c r="G61" s="4">
        <f>Counts!AG62</f>
        <v>2664.1240426240424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118.81818181818181</v>
      </c>
      <c r="O61" s="4">
        <f>Counts!AI62</f>
        <v>22956.159207459208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364.36363636363637</v>
      </c>
      <c r="G62" s="4">
        <f>Counts!AG63</f>
        <v>3028.4876789876789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102.18181818181817</v>
      </c>
      <c r="O62" s="4">
        <f>Counts!AI63</f>
        <v>23058.341025641028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240.54545454545456</v>
      </c>
      <c r="G63" s="4">
        <f>Counts!AG64</f>
        <v>3269.0331335331334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56.86363636363636</v>
      </c>
      <c r="O63" s="4">
        <f>Counts!AI64</f>
        <v>23115.204662004664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420.90909090909088</v>
      </c>
      <c r="G64" s="4">
        <f>Counts!AG65</f>
        <v>3689.9422244422244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85.090909090909093</v>
      </c>
      <c r="O64" s="4">
        <f>Counts!AI65</f>
        <v>23200.295571095572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488.15151515151513</v>
      </c>
      <c r="G65" s="4">
        <f>Counts!AG66</f>
        <v>4178.0937395937399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85.090909090909093</v>
      </c>
      <c r="O65" s="4">
        <f>Counts!AI66</f>
        <v>23285.38648018648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356.4848484848485</v>
      </c>
      <c r="G66" s="4">
        <f>Counts!AG67</f>
        <v>4534.5785880785879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82.545454545454547</v>
      </c>
      <c r="O66" s="4">
        <f>Counts!AI67</f>
        <v>23367.931934731936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422.84090909090912</v>
      </c>
      <c r="G67" s="4">
        <f>Counts!AG68</f>
        <v>4957.4194971694969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39.272727272727273</v>
      </c>
      <c r="O67" s="4">
        <f>Counts!AI68</f>
        <v>23407.204662004664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452.5454545454545</v>
      </c>
      <c r="G68" s="4">
        <f>Counts!AG69</f>
        <v>5409.9649517149519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45.818181818181813</v>
      </c>
      <c r="O68" s="4">
        <f>Counts!AI69</f>
        <v>23453.022843822844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539.24242424242425</v>
      </c>
      <c r="G69" s="4">
        <f>Counts!AG70</f>
        <v>5949.2073759573759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45.81818181818182</v>
      </c>
      <c r="O69" s="4">
        <f>Counts!AI70</f>
        <v>23498.841025641024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1046.7272727272727</v>
      </c>
      <c r="G70" s="4">
        <f>Counts!AG71</f>
        <v>6995.9346486846489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62.727272727272727</v>
      </c>
      <c r="O70" s="4">
        <f>Counts!AI71</f>
        <v>23561.568298368296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684</v>
      </c>
      <c r="G71" s="4">
        <f>Counts!AG72</f>
        <v>7679.9346486846489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58.909090909090907</v>
      </c>
      <c r="O71" s="4">
        <f>Counts!AI72</f>
        <v>23620.477389277388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750.4545454545455</v>
      </c>
      <c r="G72" s="4">
        <f>Counts!AG73</f>
        <v>8430.3891941391939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39.272727272727273</v>
      </c>
      <c r="O72" s="4">
        <f>Counts!AI73</f>
        <v>23659.750116550116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8430.3891941391939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23659.750116550116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8430.3891941391939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23659.750116550116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8430.3891941391939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23659.750116550116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8430.3891941391939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23659.750116550116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8430.3891941391939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23659.750116550116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8430.3891941391939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23659.750116550116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8430.3891941391939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23659.750116550116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8430.3891941391939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23659.750116550116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8430.3891941391939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23659.750116550116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8430.3891941391939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23659.750116550116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8430.3891941391939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23659.750116550116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8430.3891941391939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23659.750116550116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8430.3891941391939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23659.750116550116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8430.3891941391939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23659.750116550116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8430.3891941391939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23659.750116550116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8430.3891941391939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23659.750116550116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8430.3891941391939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23659.750116550116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8430.3891941391939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23659.750116550116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8430.3891941391939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23659.750116550116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8430.3891941391939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23659.750116550116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8430.3891941391939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23659.750116550116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8430.3891941391939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23659.750116550116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8430.3891941391939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23659.750116550116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8430.3891941391939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23659.750116550116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8430.3891941391939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23659.750116550116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8430.3891941391939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23659.750116550116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8430.3891941391939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23659.750116550116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8430.3891941391939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23659.750116550116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8430.3891941391939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23659.750116550116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8430.3891941391939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23659.750116550116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8430.3891941391939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23659.750116550116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8430.3891941391939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23659.750116550116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8430.3891941391939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23659.750116550116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8430.3891941391939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23659.750116550116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8430.3891941391939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23659.750116550116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8430.3891941391939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23659.750116550116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8430.3891941391939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23659.750116550116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8430.3891941391939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23659.750116550116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8430.3891941391939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23659.750116550116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8430.3891941391939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23659.750116550116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8430.3891941391939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23659.750116550116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8430.3891941391939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23659.750116550116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8430.3891941391939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23659.750116550116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2023-10-04T21:27:20Z</dcterms:modified>
</cp:coreProperties>
</file>